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94BFB417-2B4C-4506-8E56-97DFFE19A344}" xr6:coauthVersionLast="47" xr6:coauthVersionMax="47" xr10:uidLastSave="{00000000-0000-0000-0000-000000000000}"/>
  <bookViews>
    <workbookView xWindow="-104" yWindow="-104" windowWidth="22326" windowHeight="11947" xr2:uid="{B055880F-E0DC-4701-A2FE-A58135F4B156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5" i="8"/>
  <c r="F51" i="8"/>
  <c r="F50" i="8"/>
  <c r="C48" i="8"/>
  <c r="F47" i="8"/>
  <c r="C47" i="8"/>
  <c r="F44" i="8"/>
  <c r="F43" i="8"/>
  <c r="F39" i="8"/>
  <c r="A39" i="8"/>
  <c r="H34" i="8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F48" i="8" s="1"/>
  <c r="H19" i="8"/>
  <c r="E17" i="8"/>
  <c r="H15" i="8"/>
  <c r="F46" i="8" s="1"/>
  <c r="H14" i="8"/>
  <c r="F45" i="8" s="1"/>
  <c r="C14" i="8"/>
  <c r="I13" i="8"/>
  <c r="G53" i="8" s="1"/>
  <c r="H12" i="8"/>
  <c r="H11" i="8"/>
  <c r="H10" i="8"/>
  <c r="F42" i="8" s="1"/>
  <c r="H9" i="8"/>
  <c r="F41" i="8" s="1"/>
  <c r="H8" i="8"/>
  <c r="F40" i="8" s="1"/>
  <c r="H7" i="8"/>
  <c r="E5" i="8"/>
  <c r="H132" i="7"/>
  <c r="E128" i="7"/>
  <c r="E123" i="7"/>
  <c r="E122" i="7"/>
  <c r="F122" i="7" s="1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6" i="7"/>
  <c r="G75" i="7"/>
  <c r="H74" i="7"/>
  <c r="H66" i="7"/>
  <c r="H53" i="7"/>
  <c r="G51" i="7"/>
  <c r="G68" i="7" s="1"/>
  <c r="G45" i="7"/>
  <c r="F45" i="7"/>
  <c r="C45" i="7"/>
  <c r="H42" i="7"/>
  <c r="G38" i="7"/>
  <c r="G39" i="7" s="1"/>
  <c r="G67" i="7" s="1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G119" i="6"/>
  <c r="G118" i="6"/>
  <c r="H117" i="6"/>
  <c r="H113" i="6"/>
  <c r="H106" i="6"/>
  <c r="H100" i="6"/>
  <c r="H95" i="6"/>
  <c r="H97" i="6" s="1"/>
  <c r="H102" i="6" s="1"/>
  <c r="H92" i="6"/>
  <c r="G88" i="6"/>
  <c r="H85" i="6"/>
  <c r="G79" i="6"/>
  <c r="G78" i="6"/>
  <c r="G77" i="6"/>
  <c r="H74" i="6"/>
  <c r="H66" i="6"/>
  <c r="H57" i="6"/>
  <c r="H54" i="6"/>
  <c r="H53" i="6"/>
  <c r="F45" i="6"/>
  <c r="C45" i="6"/>
  <c r="G45" i="6" s="1"/>
  <c r="H42" i="6"/>
  <c r="G38" i="6"/>
  <c r="G37" i="6"/>
  <c r="G39" i="6" s="1"/>
  <c r="G67" i="6" s="1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E129" i="5"/>
  <c r="F129" i="5" s="1"/>
  <c r="C129" i="5"/>
  <c r="E124" i="5"/>
  <c r="G120" i="5"/>
  <c r="G119" i="5"/>
  <c r="H118" i="5"/>
  <c r="H114" i="5"/>
  <c r="H107" i="5"/>
  <c r="H101" i="5"/>
  <c r="H98" i="5"/>
  <c r="H103" i="5" s="1"/>
  <c r="H96" i="5"/>
  <c r="G88" i="5"/>
  <c r="G87" i="5"/>
  <c r="H86" i="5"/>
  <c r="G80" i="5"/>
  <c r="G78" i="5"/>
  <c r="G77" i="5"/>
  <c r="G76" i="5"/>
  <c r="H75" i="5"/>
  <c r="G68" i="5"/>
  <c r="H67" i="5"/>
  <c r="H63" i="5"/>
  <c r="H62" i="5"/>
  <c r="H61" i="5"/>
  <c r="H53" i="5"/>
  <c r="F45" i="5"/>
  <c r="C45" i="5"/>
  <c r="G45" i="5" s="1"/>
  <c r="G51" i="5" s="1"/>
  <c r="H42" i="5"/>
  <c r="G39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H86" i="4"/>
  <c r="G80" i="4"/>
  <c r="H80" i="4" s="1"/>
  <c r="G79" i="4"/>
  <c r="G76" i="4"/>
  <c r="H75" i="4"/>
  <c r="H67" i="4"/>
  <c r="H57" i="4"/>
  <c r="H56" i="4"/>
  <c r="H53" i="4"/>
  <c r="G45" i="4"/>
  <c r="G51" i="4" s="1"/>
  <c r="F45" i="4"/>
  <c r="C45" i="4"/>
  <c r="H42" i="4"/>
  <c r="G38" i="4"/>
  <c r="H38" i="4" s="1"/>
  <c r="G37" i="4"/>
  <c r="H37" i="4" s="1"/>
  <c r="H39" i="4" s="1"/>
  <c r="H68" i="4" s="1"/>
  <c r="H36" i="4"/>
  <c r="H25" i="4"/>
  <c r="H20" i="4"/>
  <c r="F12" i="4"/>
  <c r="H9" i="4"/>
  <c r="H7" i="4"/>
  <c r="C129" i="4" s="1"/>
  <c r="B3" i="4"/>
  <c r="H134" i="3"/>
  <c r="E129" i="3"/>
  <c r="E124" i="3"/>
  <c r="E123" i="3"/>
  <c r="F123" i="3" s="1"/>
  <c r="G120" i="3"/>
  <c r="G119" i="3"/>
  <c r="H118" i="3"/>
  <c r="H114" i="3"/>
  <c r="H107" i="3"/>
  <c r="I103" i="3"/>
  <c r="H103" i="3"/>
  <c r="H101" i="3"/>
  <c r="I98" i="3"/>
  <c r="H98" i="3"/>
  <c r="H96" i="3"/>
  <c r="G89" i="3"/>
  <c r="H86" i="3"/>
  <c r="H80" i="3"/>
  <c r="G80" i="3"/>
  <c r="I80" i="3" s="1"/>
  <c r="G77" i="3"/>
  <c r="G76" i="3"/>
  <c r="H75" i="3"/>
  <c r="H67" i="3"/>
  <c r="H56" i="3"/>
  <c r="I55" i="3"/>
  <c r="H55" i="3"/>
  <c r="H53" i="3"/>
  <c r="F45" i="3"/>
  <c r="C45" i="3"/>
  <c r="G45" i="3" s="1"/>
  <c r="H42" i="3"/>
  <c r="G38" i="3"/>
  <c r="I38" i="3" s="1"/>
  <c r="G37" i="3"/>
  <c r="G39" i="3" s="1"/>
  <c r="G68" i="3" s="1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H31" i="2"/>
  <c r="H32" i="2" s="1"/>
  <c r="G31" i="2"/>
  <c r="H30" i="2"/>
  <c r="G30" i="2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9" i="2" s="1"/>
  <c r="F3" i="2"/>
  <c r="H190" i="1"/>
  <c r="C186" i="1"/>
  <c r="H186" i="1" s="1"/>
  <c r="C182" i="1"/>
  <c r="H182" i="1" s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8" i="6" s="1"/>
  <c r="A83" i="1"/>
  <c r="D81" i="1"/>
  <c r="E123" i="6" s="1"/>
  <c r="D80" i="1"/>
  <c r="E123" i="5" s="1"/>
  <c r="F123" i="5" s="1"/>
  <c r="D78" i="1"/>
  <c r="G72" i="1"/>
  <c r="G92" i="5" s="1"/>
  <c r="G71" i="1"/>
  <c r="G90" i="7" s="1"/>
  <c r="G70" i="1"/>
  <c r="G69" i="1"/>
  <c r="G68" i="1"/>
  <c r="G67" i="1"/>
  <c r="E62" i="1"/>
  <c r="G78" i="7" s="1"/>
  <c r="E61" i="1"/>
  <c r="G78" i="4" s="1"/>
  <c r="E60" i="1"/>
  <c r="G76" i="6" s="1"/>
  <c r="E59" i="1"/>
  <c r="G75" i="6" s="1"/>
  <c r="H54" i="1"/>
  <c r="H53" i="1"/>
  <c r="H52" i="1"/>
  <c r="H51" i="1"/>
  <c r="H50" i="1"/>
  <c r="H49" i="1"/>
  <c r="H48" i="1"/>
  <c r="H47" i="1"/>
  <c r="F43" i="1"/>
  <c r="I42" i="1" s="1"/>
  <c r="H54" i="7" s="1"/>
  <c r="E43" i="1"/>
  <c r="D43" i="1"/>
  <c r="A42" i="1"/>
  <c r="F40" i="1"/>
  <c r="D40" i="1"/>
  <c r="E40" i="1" s="1"/>
  <c r="I39" i="1" s="1"/>
  <c r="H54" i="4" s="1"/>
  <c r="A39" i="1"/>
  <c r="F37" i="1"/>
  <c r="E37" i="1"/>
  <c r="D37" i="1"/>
  <c r="A36" i="1"/>
  <c r="F34" i="1"/>
  <c r="E34" i="1"/>
  <c r="I33" i="1"/>
  <c r="H54" i="5" s="1"/>
  <c r="A33" i="1"/>
  <c r="I30" i="1"/>
  <c r="H61" i="3" s="1"/>
  <c r="I28" i="1"/>
  <c r="H61" i="7" s="1"/>
  <c r="I26" i="1"/>
  <c r="I24" i="1"/>
  <c r="H58" i="4" s="1"/>
  <c r="E24" i="1"/>
  <c r="D24" i="1"/>
  <c r="E22" i="1"/>
  <c r="I20" i="1"/>
  <c r="H57" i="7" s="1"/>
  <c r="I18" i="1"/>
  <c r="I16" i="1"/>
  <c r="H55" i="6" s="1"/>
  <c r="F7" i="1"/>
  <c r="H26" i="4" s="1"/>
  <c r="H32" i="4" s="1"/>
  <c r="H135" i="4" s="1"/>
  <c r="G69" i="5" l="1"/>
  <c r="H37" i="6"/>
  <c r="H133" i="6"/>
  <c r="G94" i="5"/>
  <c r="G51" i="6"/>
  <c r="H37" i="3"/>
  <c r="G39" i="4"/>
  <c r="G68" i="4" s="1"/>
  <c r="G89" i="7"/>
  <c r="G90" i="3"/>
  <c r="G90" i="5"/>
  <c r="H10" i="9"/>
  <c r="H9" i="9"/>
  <c r="H8" i="9"/>
  <c r="H7" i="9"/>
  <c r="H6" i="9"/>
  <c r="H5" i="9"/>
  <c r="H60" i="5"/>
  <c r="H60" i="6"/>
  <c r="H58" i="7"/>
  <c r="H61" i="6"/>
  <c r="I62" i="3"/>
  <c r="H62" i="4"/>
  <c r="G51" i="3"/>
  <c r="G89" i="6"/>
  <c r="H62" i="6"/>
  <c r="I63" i="3"/>
  <c r="H61" i="4"/>
  <c r="H63" i="4"/>
  <c r="H63" i="3"/>
  <c r="I37" i="3"/>
  <c r="I39" i="3" s="1"/>
  <c r="I68" i="3" s="1"/>
  <c r="I61" i="3"/>
  <c r="H80" i="5"/>
  <c r="H38" i="5"/>
  <c r="H135" i="5"/>
  <c r="H32" i="7"/>
  <c r="H56" i="7"/>
  <c r="I56" i="3"/>
  <c r="H56" i="5"/>
  <c r="H62" i="3"/>
  <c r="H60" i="4"/>
  <c r="H38" i="3"/>
  <c r="F129" i="3"/>
  <c r="H56" i="6"/>
  <c r="G91" i="5"/>
  <c r="G91" i="3"/>
  <c r="G90" i="6"/>
  <c r="G92" i="3"/>
  <c r="G91" i="6"/>
  <c r="G92" i="4"/>
  <c r="F128" i="7"/>
  <c r="H55" i="1"/>
  <c r="G86" i="6"/>
  <c r="G87" i="3"/>
  <c r="G87" i="4"/>
  <c r="H51" i="4"/>
  <c r="H69" i="4" s="1"/>
  <c r="G69" i="4"/>
  <c r="H37" i="5"/>
  <c r="H79" i="6"/>
  <c r="G91" i="7"/>
  <c r="C80" i="8"/>
  <c r="G91" i="4"/>
  <c r="H60" i="7"/>
  <c r="H41" i="4"/>
  <c r="H62" i="7"/>
  <c r="H55" i="4"/>
  <c r="H55" i="7"/>
  <c r="H55" i="5"/>
  <c r="I36" i="1"/>
  <c r="I54" i="3" s="1"/>
  <c r="G87" i="6"/>
  <c r="G88" i="3"/>
  <c r="G88" i="4"/>
  <c r="G87" i="7"/>
  <c r="F78" i="8"/>
  <c r="H54" i="3"/>
  <c r="H45" i="4"/>
  <c r="H38" i="6"/>
  <c r="H38" i="7"/>
  <c r="F80" i="8"/>
  <c r="H58" i="5"/>
  <c r="I58" i="3"/>
  <c r="H58" i="3"/>
  <c r="H58" i="6"/>
  <c r="H11" i="9"/>
  <c r="H60" i="3"/>
  <c r="I60" i="3"/>
  <c r="G89" i="4"/>
  <c r="G88" i="7"/>
  <c r="G89" i="5"/>
  <c r="G90" i="4"/>
  <c r="G78" i="3"/>
  <c r="E122" i="6"/>
  <c r="F122" i="6" s="1"/>
  <c r="F128" i="6" s="1"/>
  <c r="G79" i="5"/>
  <c r="H27" i="7"/>
  <c r="G77" i="7"/>
  <c r="I57" i="3"/>
  <c r="G22" i="1"/>
  <c r="I22" i="1" s="1"/>
  <c r="E80" i="1"/>
  <c r="E83" i="1" s="1"/>
  <c r="G77" i="4"/>
  <c r="E129" i="4"/>
  <c r="F129" i="4" s="1"/>
  <c r="H57" i="5"/>
  <c r="H57" i="3"/>
  <c r="G79" i="3"/>
  <c r="I41" i="3"/>
  <c r="I45" i="3" s="1"/>
  <c r="I59" i="3" l="1"/>
  <c r="H59" i="5"/>
  <c r="H59" i="3"/>
  <c r="H59" i="6"/>
  <c r="H63" i="6" s="1"/>
  <c r="H69" i="6" s="1"/>
  <c r="H59" i="4"/>
  <c r="H59" i="7"/>
  <c r="H63" i="7"/>
  <c r="H69" i="7" s="1"/>
  <c r="H64" i="4"/>
  <c r="H70" i="4" s="1"/>
  <c r="H71" i="4" s="1"/>
  <c r="H64" i="5"/>
  <c r="H70" i="5" s="1"/>
  <c r="H108" i="3"/>
  <c r="I108" i="3"/>
  <c r="H107" i="6"/>
  <c r="H108" i="4"/>
  <c r="H107" i="7"/>
  <c r="H108" i="5"/>
  <c r="H37" i="7"/>
  <c r="H39" i="7" s="1"/>
  <c r="H67" i="7" s="1"/>
  <c r="H133" i="7"/>
  <c r="H79" i="7"/>
  <c r="H41" i="7"/>
  <c r="H64" i="3"/>
  <c r="H70" i="3" s="1"/>
  <c r="D30" i="9"/>
  <c r="C30" i="9"/>
  <c r="B30" i="9"/>
  <c r="H44" i="4"/>
  <c r="H43" i="4"/>
  <c r="H49" i="4"/>
  <c r="H50" i="4"/>
  <c r="H46" i="4"/>
  <c r="H47" i="4"/>
  <c r="H48" i="4"/>
  <c r="H74" i="4"/>
  <c r="H77" i="4" s="1"/>
  <c r="I51" i="3"/>
  <c r="I69" i="3" s="1"/>
  <c r="G69" i="3"/>
  <c r="H90" i="7"/>
  <c r="D32" i="9"/>
  <c r="C32" i="9"/>
  <c r="B32" i="9"/>
  <c r="G93" i="6"/>
  <c r="G93" i="7"/>
  <c r="C28" i="9"/>
  <c r="B28" i="9"/>
  <c r="D28" i="9"/>
  <c r="C29" i="9"/>
  <c r="D29" i="9"/>
  <c r="B29" i="9"/>
  <c r="H39" i="6"/>
  <c r="I46" i="3"/>
  <c r="I74" i="3"/>
  <c r="I50" i="3"/>
  <c r="I49" i="3"/>
  <c r="I43" i="3"/>
  <c r="I44" i="3"/>
  <c r="I47" i="3"/>
  <c r="I48" i="3"/>
  <c r="H39" i="3"/>
  <c r="C31" i="9"/>
  <c r="B31" i="9"/>
  <c r="D31" i="9"/>
  <c r="D34" i="9"/>
  <c r="C34" i="9"/>
  <c r="B34" i="9"/>
  <c r="H39" i="5"/>
  <c r="C33" i="9"/>
  <c r="D33" i="9"/>
  <c r="B33" i="9"/>
  <c r="G68" i="6"/>
  <c r="I64" i="3"/>
  <c r="I70" i="3" s="1"/>
  <c r="I71" i="3" s="1"/>
  <c r="G94" i="3"/>
  <c r="G94" i="4"/>
  <c r="H87" i="4"/>
  <c r="I136" i="3" l="1"/>
  <c r="I76" i="3"/>
  <c r="I77" i="3"/>
  <c r="H136" i="4"/>
  <c r="H68" i="3"/>
  <c r="H41" i="3"/>
  <c r="I79" i="3"/>
  <c r="I78" i="3"/>
  <c r="H67" i="6"/>
  <c r="H41" i="6"/>
  <c r="D35" i="9"/>
  <c r="H79" i="4"/>
  <c r="H78" i="4"/>
  <c r="H76" i="4"/>
  <c r="H81" i="4" s="1"/>
  <c r="H137" i="4" s="1"/>
  <c r="H45" i="7"/>
  <c r="H44" i="7"/>
  <c r="H43" i="7"/>
  <c r="H50" i="7"/>
  <c r="H49" i="7"/>
  <c r="H73" i="7"/>
  <c r="H48" i="7"/>
  <c r="H46" i="7"/>
  <c r="H47" i="7"/>
  <c r="H51" i="7"/>
  <c r="H68" i="5"/>
  <c r="H41" i="5"/>
  <c r="B35" i="9"/>
  <c r="C35" i="9"/>
  <c r="H74" i="5" l="1"/>
  <c r="H48" i="5"/>
  <c r="H47" i="5"/>
  <c r="H46" i="5"/>
  <c r="H44" i="5"/>
  <c r="H50" i="5"/>
  <c r="H43" i="5"/>
  <c r="H49" i="5"/>
  <c r="H51" i="5"/>
  <c r="H45" i="5"/>
  <c r="H68" i="7"/>
  <c r="H70" i="7" s="1"/>
  <c r="H86" i="7"/>
  <c r="H46" i="3"/>
  <c r="H74" i="3"/>
  <c r="H50" i="3"/>
  <c r="H43" i="3"/>
  <c r="H47" i="3"/>
  <c r="H49" i="3"/>
  <c r="H48" i="3"/>
  <c r="H44" i="3"/>
  <c r="H45" i="3"/>
  <c r="H51" i="3"/>
  <c r="H43" i="6"/>
  <c r="H50" i="6"/>
  <c r="H49" i="6"/>
  <c r="H48" i="6"/>
  <c r="H73" i="6"/>
  <c r="H47" i="6"/>
  <c r="H46" i="6"/>
  <c r="H44" i="6"/>
  <c r="H45" i="6"/>
  <c r="H51" i="6"/>
  <c r="H85" i="4"/>
  <c r="H75" i="7"/>
  <c r="H76" i="7"/>
  <c r="H78" i="7"/>
  <c r="H77" i="7"/>
  <c r="I81" i="3"/>
  <c r="H77" i="3" l="1"/>
  <c r="H76" i="3"/>
  <c r="H78" i="3"/>
  <c r="H79" i="3"/>
  <c r="H80" i="7"/>
  <c r="H135" i="7" s="1"/>
  <c r="H77" i="5"/>
  <c r="H76" i="5"/>
  <c r="H78" i="5"/>
  <c r="H79" i="5"/>
  <c r="H93" i="4"/>
  <c r="H90" i="4"/>
  <c r="H89" i="4"/>
  <c r="H88" i="4"/>
  <c r="H91" i="4"/>
  <c r="H92" i="4"/>
  <c r="H134" i="7"/>
  <c r="H84" i="7"/>
  <c r="H68" i="6"/>
  <c r="H70" i="6" s="1"/>
  <c r="H86" i="6"/>
  <c r="H69" i="3"/>
  <c r="H71" i="3" s="1"/>
  <c r="I87" i="3"/>
  <c r="H87" i="3"/>
  <c r="H69" i="5"/>
  <c r="H71" i="5" s="1"/>
  <c r="H87" i="5"/>
  <c r="I137" i="3"/>
  <c r="I85" i="3"/>
  <c r="H76" i="6"/>
  <c r="H75" i="6"/>
  <c r="H77" i="6"/>
  <c r="H78" i="6"/>
  <c r="H94" i="4" l="1"/>
  <c r="H102" i="4" s="1"/>
  <c r="H104" i="4" s="1"/>
  <c r="H136" i="5"/>
  <c r="H85" i="3"/>
  <c r="H136" i="3"/>
  <c r="H134" i="6"/>
  <c r="H84" i="6"/>
  <c r="H81" i="5"/>
  <c r="H137" i="5" s="1"/>
  <c r="H80" i="6"/>
  <c r="H135" i="6" s="1"/>
  <c r="H91" i="7"/>
  <c r="H87" i="7"/>
  <c r="H89" i="7"/>
  <c r="H88" i="7"/>
  <c r="I93" i="3"/>
  <c r="I89" i="3"/>
  <c r="I90" i="3"/>
  <c r="I91" i="3"/>
  <c r="I88" i="3"/>
  <c r="I94" i="3" s="1"/>
  <c r="I102" i="3" s="1"/>
  <c r="I104" i="3" s="1"/>
  <c r="I92" i="3"/>
  <c r="H81" i="3"/>
  <c r="H137" i="3" s="1"/>
  <c r="I138" i="3" l="1"/>
  <c r="I115" i="3"/>
  <c r="H138" i="4"/>
  <c r="H115" i="4"/>
  <c r="H88" i="6"/>
  <c r="H87" i="6"/>
  <c r="H90" i="6"/>
  <c r="H91" i="6"/>
  <c r="H89" i="6"/>
  <c r="H93" i="3"/>
  <c r="H89" i="3"/>
  <c r="H90" i="3"/>
  <c r="H92" i="3"/>
  <c r="H91" i="3"/>
  <c r="H88" i="3"/>
  <c r="H93" i="7"/>
  <c r="H101" i="7" s="1"/>
  <c r="H103" i="7" s="1"/>
  <c r="H85" i="5"/>
  <c r="H140" i="4" l="1"/>
  <c r="I109" i="3"/>
  <c r="I112" i="3" s="1"/>
  <c r="I139" i="3" s="1"/>
  <c r="I140" i="3" s="1"/>
  <c r="I119" i="3"/>
  <c r="I120" i="3" s="1"/>
  <c r="H93" i="5"/>
  <c r="H92" i="5"/>
  <c r="H88" i="5"/>
  <c r="H91" i="5"/>
  <c r="H90" i="5"/>
  <c r="H89" i="5"/>
  <c r="H136" i="7"/>
  <c r="H114" i="7"/>
  <c r="H93" i="6"/>
  <c r="H101" i="6" s="1"/>
  <c r="H103" i="6" s="1"/>
  <c r="H94" i="3"/>
  <c r="H102" i="3" s="1"/>
  <c r="H104" i="3" s="1"/>
  <c r="H109" i="4"/>
  <c r="H112" i="4" s="1"/>
  <c r="H139" i="4" s="1"/>
  <c r="H119" i="4"/>
  <c r="H132" i="4" s="1"/>
  <c r="H120" i="4"/>
  <c r="I130" i="3" l="1"/>
  <c r="I142" i="3"/>
  <c r="H119" i="7"/>
  <c r="H129" i="7"/>
  <c r="H108" i="7"/>
  <c r="H111" i="7" s="1"/>
  <c r="H137" i="7" s="1"/>
  <c r="H118" i="7"/>
  <c r="H140" i="7" s="1"/>
  <c r="H138" i="7"/>
  <c r="H94" i="5"/>
  <c r="H102" i="5" s="1"/>
  <c r="H104" i="5" s="1"/>
  <c r="H142" i="4"/>
  <c r="E61" i="8" s="1"/>
  <c r="G61" i="8" s="1"/>
  <c r="H130" i="4"/>
  <c r="H138" i="3"/>
  <c r="H115" i="3"/>
  <c r="H136" i="6"/>
  <c r="H114" i="6"/>
  <c r="E78" i="8" l="1"/>
  <c r="G78" i="8" s="1"/>
  <c r="F34" i="8"/>
  <c r="G34" i="8" s="1"/>
  <c r="H120" i="7"/>
  <c r="H139" i="7"/>
  <c r="H108" i="6"/>
  <c r="H111" i="6" s="1"/>
  <c r="H137" i="6" s="1"/>
  <c r="H118" i="6"/>
  <c r="H132" i="3"/>
  <c r="H109" i="3"/>
  <c r="H112" i="3" s="1"/>
  <c r="H139" i="3" s="1"/>
  <c r="H140" i="3" s="1"/>
  <c r="H130" i="3"/>
  <c r="H142" i="3"/>
  <c r="H144" i="3" s="1"/>
  <c r="H119" i="3"/>
  <c r="H120" i="3"/>
  <c r="I141" i="3"/>
  <c r="I121" i="3"/>
  <c r="H141" i="4"/>
  <c r="H121" i="4"/>
  <c r="H138" i="5"/>
  <c r="H115" i="5"/>
  <c r="H138" i="6"/>
  <c r="H141" i="3" l="1"/>
  <c r="H121" i="3"/>
  <c r="H119" i="6"/>
  <c r="H140" i="6" s="1"/>
  <c r="H109" i="5"/>
  <c r="H112" i="5" s="1"/>
  <c r="H139" i="5" s="1"/>
  <c r="H119" i="5"/>
  <c r="H130" i="5" s="1"/>
  <c r="H120" i="5"/>
  <c r="H140" i="5"/>
  <c r="D55" i="8"/>
  <c r="G55" i="8" s="1"/>
  <c r="I34" i="8"/>
  <c r="J34" i="8" s="1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9" i="8"/>
  <c r="G9" i="8" s="1"/>
  <c r="F12" i="8"/>
  <c r="G12" i="8" s="1"/>
  <c r="F24" i="8"/>
  <c r="G24" i="8" s="1"/>
  <c r="F21" i="8"/>
  <c r="G21" i="8" s="1"/>
  <c r="H121" i="5" l="1"/>
  <c r="H141" i="5"/>
  <c r="E76" i="8"/>
  <c r="G76" i="8" s="1"/>
  <c r="G80" i="8" s="1"/>
  <c r="F29" i="8"/>
  <c r="G29" i="8" s="1"/>
  <c r="D39" i="8"/>
  <c r="G39" i="8" s="1"/>
  <c r="I7" i="8"/>
  <c r="I10" i="8"/>
  <c r="D42" i="8"/>
  <c r="G42" i="8" s="1"/>
  <c r="I19" i="8"/>
  <c r="D47" i="8"/>
  <c r="G47" i="8" s="1"/>
  <c r="H142" i="5"/>
  <c r="F15" i="8" s="1"/>
  <c r="G15" i="8" s="1"/>
  <c r="D50" i="8"/>
  <c r="G50" i="8" s="1"/>
  <c r="I22" i="8"/>
  <c r="I14" i="8"/>
  <c r="D45" i="8"/>
  <c r="G45" i="8" s="1"/>
  <c r="H132" i="5"/>
  <c r="D40" i="8"/>
  <c r="G40" i="8" s="1"/>
  <c r="I8" i="8"/>
  <c r="D43" i="8"/>
  <c r="G43" i="8" s="1"/>
  <c r="I11" i="8"/>
  <c r="H129" i="6"/>
  <c r="I20" i="8"/>
  <c r="D48" i="8"/>
  <c r="G48" i="8" s="1"/>
  <c r="D41" i="8"/>
  <c r="G41" i="8" s="1"/>
  <c r="I9" i="8"/>
  <c r="D49" i="8"/>
  <c r="G49" i="8" s="1"/>
  <c r="I21" i="8"/>
  <c r="I24" i="8"/>
  <c r="D52" i="8"/>
  <c r="G52" i="8" s="1"/>
  <c r="D51" i="8"/>
  <c r="G51" i="8" s="1"/>
  <c r="I23" i="8"/>
  <c r="I12" i="8"/>
  <c r="D44" i="8"/>
  <c r="G44" i="8" s="1"/>
  <c r="D46" i="8" l="1"/>
  <c r="G46" i="8" s="1"/>
  <c r="G56" i="8" s="1"/>
  <c r="G83" i="8" s="1"/>
  <c r="G92" i="8" s="1"/>
  <c r="G95" i="8" s="1"/>
  <c r="I15" i="8"/>
  <c r="J15" i="8" s="1"/>
  <c r="K36" i="8" s="1"/>
  <c r="H139" i="6"/>
  <c r="H120" i="6"/>
  <c r="J24" i="8"/>
  <c r="D54" i="8"/>
  <c r="G54" i="8" s="1"/>
  <c r="I29" i="8"/>
  <c r="J2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7E1FC790-4204-44AC-891D-17A37A203679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011CC67-85B8-4AE8-9061-2786022497D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691024F-3713-46F9-ABD9-869091D746C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A7B8CA5-E967-4AB1-B140-CD710B426B4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225CD86-C6D7-4AC5-99BB-30F19DD4037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F3C1917-B039-4DCE-AA4E-D166BC75DF5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7CEF64B-50C9-4D60-ABF5-797F50E6B68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<sst xmlns="http://schemas.openxmlformats.org/spreadsheetml/2006/main" count="1664" uniqueCount="485">
  <si>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</si>
  <si>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</si>
  <si>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</si>
  <si>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Barueri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</si>
  <si>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</si>
  <si>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</si>
  <si>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</si>
  <si>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</si>
  <si>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</si>
  <si>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ARF/Barueri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</si>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</sst>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B5006A6B-833D-4766-9E94-BBAFAD874E1A}"/>
    <cellStyle name="Excel Built-in Percent" xfId="4" xr:uid="{B0FE1E3B-FC23-4AE8-8DD7-16CDE942C15A}"/>
    <cellStyle name="Excel Built-in Percent 2" xfId="6" xr:uid="{3CC1B4C7-178A-4F93-97AA-D9B64A26006D}"/>
    <cellStyle name="Excel_BuiltIn_Currency" xfId="5" xr:uid="{D68474FD-B4D7-4133-858B-03897628BB7B}"/>
    <cellStyle name="Moeda" xfId="2" builtinId="4"/>
    <cellStyle name="Moeda_Plan1_1_Limpeza2011- Planilhas" xfId="8" xr:uid="{015EE983-93BA-4305-84AD-3A616AE0C57F}"/>
    <cellStyle name="Normal" xfId="0" builtinId="0"/>
    <cellStyle name="Normal 2" xfId="10" xr:uid="{2EA667EA-7E6F-4F64-9C00-67FE180F6CC0}"/>
    <cellStyle name="Normal_Limpeza2011- Planilhas" xfId="7" xr:uid="{52F97285-F196-4EE2-9009-FDEBDAD9F7D5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BF962-C424-4AB5-AA57-2525F61BF23F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Barueri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148.9896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5.8</v>
      </c>
      <c r="E34" s="43">
        <f>B34*C34*D34</f>
        <v>252.02159999999998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Barueri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139.65359999999998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5.8</v>
      </c>
      <c r="E37" s="43">
        <f>B37*C37*D37</f>
        <v>252.02159999999998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Barueri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190.20239999999998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5.8</v>
      </c>
      <c r="E40" s="43">
        <f>B40*C40*D40</f>
        <v>252.02159999999998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Barueri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139.08119999999997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5.8</v>
      </c>
      <c r="E43" s="43">
        <f>B43*C43*D43</f>
        <v>252.02159999999998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Barueri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3</v>
      </c>
      <c r="G162" s="153">
        <v>1</v>
      </c>
      <c r="H162" s="130">
        <f t="shared" si="1"/>
        <v>176.91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12</v>
      </c>
      <c r="G164" s="153">
        <v>1</v>
      </c>
      <c r="H164" s="130">
        <f t="shared" si="1"/>
        <v>348.12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</v>
      </c>
      <c r="G165" s="153">
        <v>1</v>
      </c>
      <c r="H165" s="130">
        <f t="shared" si="1"/>
        <v>12.88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2</v>
      </c>
      <c r="G168" s="153">
        <v>24</v>
      </c>
      <c r="H168" s="130">
        <f t="shared" si="1"/>
        <v>1.9333333333333333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1</v>
      </c>
      <c r="G170" s="153">
        <v>24</v>
      </c>
      <c r="H170" s="130">
        <f t="shared" si="1"/>
        <v>1.15625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</v>
      </c>
      <c r="G171" s="153">
        <v>24</v>
      </c>
      <c r="H171" s="130">
        <f t="shared" si="1"/>
        <v>2.25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608.68958333333319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422</v>
      </c>
      <c r="B178" s="161">
        <v>0.14000000000000001</v>
      </c>
      <c r="C178" s="162">
        <f>A178*B178</f>
        <v>59.080000000000005</v>
      </c>
      <c r="D178" s="163" t="s">
        <v>209</v>
      </c>
      <c r="E178" s="163"/>
      <c r="F178" s="163"/>
      <c r="G178" s="163"/>
      <c r="H178" s="164">
        <f>C178*2</f>
        <v>118.16000000000001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0</v>
      </c>
      <c r="B182" s="161">
        <v>47</v>
      </c>
      <c r="C182" s="162">
        <f>A182*B182</f>
        <v>0</v>
      </c>
      <c r="D182" s="163" t="s">
        <v>209</v>
      </c>
      <c r="E182" s="163"/>
      <c r="F182" s="163"/>
      <c r="G182" s="163"/>
      <c r="H182" s="164">
        <f>C182*2</f>
        <v>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1654.8600000000001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7C9AE9F0-CC7E-4177-B276-231524837476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08A217D4-3499-4EDA-B88B-F7B3F809ABB7}">
      <formula1>0</formula1>
      <formula2>0</formula2>
    </dataValidation>
    <dataValidation errorStyle="warning" allowBlank="1" showInputMessage="1" showErrorMessage="1" errorTitle="OK" error="Atingiu o valor desejado." sqref="B12 E12 E68:F72" xr:uid="{2A99CD7B-7FA8-4CBE-BF62-BBFB83EB9B44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2E42D-71D1-4EAC-BE65-AA6E1487BC35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Barueri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412</v>
      </c>
      <c r="C5" s="188">
        <v>1200</v>
      </c>
      <c r="D5" s="188"/>
      <c r="E5" s="188"/>
      <c r="F5" s="183">
        <f t="shared" ref="F5:F11" si="0">B5/C5</f>
        <v>0.34333333333333332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10</v>
      </c>
      <c r="C10" s="188">
        <v>300</v>
      </c>
      <c r="D10" s="188"/>
      <c r="E10" s="188"/>
      <c r="F10" s="183">
        <f t="shared" si="0"/>
        <v>3.3333333333333333E-2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Barueri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0.37666666666666665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Barueri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80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1.7844993921548945E-2</v>
      </c>
      <c r="I29" s="194"/>
      <c r="J29" s="194"/>
    </row>
    <row r="30" spans="1:19" ht="27.25" customHeight="1">
      <c r="A30" s="30" t="s">
        <v>250</v>
      </c>
      <c r="B30" s="179">
        <v>80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1.7844993921548945E-2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3.568998784309789E-2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E0CD4-3982-4953-81AB-44C64008CF9C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Barueri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422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Barueri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Barueri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Barueri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Barueri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148.9896</v>
      </c>
      <c r="I54" s="257">
        <f>Licitante!I36</f>
        <v>139.65359999999998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1068.5696000000003</v>
      </c>
      <c r="I64" s="259">
        <f>SUM(I54:I63)</f>
        <v>1059.2336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Barueri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1068.5696000000003</v>
      </c>
      <c r="I70" s="260">
        <f t="shared" si="3"/>
        <v>1059.2336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1967.4457454545459</v>
      </c>
      <c r="I71" s="259">
        <f t="shared" si="4"/>
        <v>2039.5592727272729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Barueri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Barueri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Barueri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Barueri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Barueri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563.21054717868697</v>
      </c>
      <c r="I109" s="257">
        <f>I115*Licitante!H127</f>
        <v>598.06539731240696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633.4326305120203</v>
      </c>
      <c r="I112" s="259">
        <f t="shared" si="11"/>
        <v>668.28748064574029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Barueri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4693.4212264890584</v>
      </c>
      <c r="I115" s="259">
        <f>(I32+I71+I81+I104+I108+I110+I111)/(1-Licitante!H127)</f>
        <v>4983.878310936725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Barueri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234.67106132445292</v>
      </c>
      <c r="I119" s="257">
        <f>G119*I115</f>
        <v>249.19391554683625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492.80922878135118</v>
      </c>
      <c r="I120" s="248">
        <f>G120*(I115+I119)</f>
        <v>523.30722264835617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900.84952316591034</v>
      </c>
      <c r="I121" s="292">
        <f>I130*F129</f>
        <v>956.59950029305935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Barueri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6321.7510397607739</v>
      </c>
      <c r="I130" s="259">
        <f>(I115+I119+I120)/(1-F129)</f>
        <v>6712.9789494249771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5475.6580975705683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Barueri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1967.4457454545459</v>
      </c>
      <c r="I136" s="257">
        <f>I71</f>
        <v>2039.5592727272729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633.4326305120203</v>
      </c>
      <c r="I139" s="257">
        <f>I112</f>
        <v>668.28748064574029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4693.4212264890584</v>
      </c>
      <c r="I140" s="248">
        <f t="shared" si="12"/>
        <v>4983.878310936725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6321.7510397607739</v>
      </c>
      <c r="I141" s="257">
        <f t="shared" si="13"/>
        <v>6712.9789494249771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6321.75</v>
      </c>
      <c r="I142" s="300">
        <f>ROUND((I115+I119+I120)/(1-(F129)),2)</f>
        <v>6712.98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391.22999999999956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2FBA0-FCEC-460C-8A88-69F31ACA89C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Barueri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422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Barueri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Barueri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Barueri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Barueri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190.20239999999998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959.78239999999994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Barueri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959.78239999999994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1499.1080872727271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Barueri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1829.9580237076716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Barueri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5.0101520156267529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0.37576140117200646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0.58618778582833009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12.024364837504207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15.030456046880261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Barueri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Barueri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Barueri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385.40327590288132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455.62535923621465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Barueri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3211.6939658573442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Barueri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160.58469829286722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337.2278664150212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616.4486071201701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Barueri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4325.9551376854033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3746.976293500235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Barueri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1499.1080872727271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455.62535923621465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3211.6939658573442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4325.9551376854033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4325.96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6408C-B797-42D7-AE54-A8692D37A81B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Barueri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422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Barueri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Barueri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Barueri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Barueri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148.9896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1068.5696000000003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Barueri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1068.5696000000003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2285.2873454545461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Barueri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Barueri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Barueri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Barueri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Barueri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707.27791696477641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777.50000029810974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Barueri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5893.9826413731371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Barueri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294.69913206865687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618.86817734417946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1131.2838110635585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Barueri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7938.8337618495316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6876.313081601993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Barueri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2285.2873454545461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777.50000029810974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5893.9826413731371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7938.8337618495316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7938.83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34424-149F-4113-A7EC-C5A87BC5BDC5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Barueri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160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Barueri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Barueri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Barueri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Barueri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139.08119999999997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1058.6612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Barueri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1058.6612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2043.9806290909091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Barueri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Barueri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Barueri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Barueri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Barueri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601.04136062808539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671.26344396141872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Barueri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5008.6780052340455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Barueri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250.43390026170229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525.91119054957483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961.35952324951438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Barueri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6746.3826192948372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Barueri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2043.9806290909091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671.26344396141872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5008.6780052340455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6746.3826192948372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6746.38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2305-3C97-4E10-9E6F-D98178FED255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Barueri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Barueri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Barueri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Barueri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Barueri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139.08119999999997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1058.6612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Barueri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1058.6612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2339.576457818182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Barueri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Barueri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Barueri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Barueri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Barueri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733.56861283497426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803.79069616830759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Barueri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6113.0717736247861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Barueri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305.65358868123934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641.87253623060258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1173.3355108355331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Barueri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8233.9334093721609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Barueri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2339.576457818182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803.79069616830759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6113.0717736247861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8233.9334093721609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8233.93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CE2CF-9D54-4638-B332-EFEB19A96C1A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ARF/Barueri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6321.75</v>
      </c>
      <c r="G7" s="349">
        <f>ROUND((1/C7)*F7,7)</f>
        <v>5.2681250000000004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6321.75</v>
      </c>
      <c r="G8" s="349">
        <f>ROUND((1/C8)*F8,7)</f>
        <v>5.2681250000000004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6321.75</v>
      </c>
      <c r="G9" s="349">
        <f>ROUND((1/C9)*F9,7)</f>
        <v>14.048333299999999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6321.75</v>
      </c>
      <c r="G10" s="349">
        <f t="shared" ref="G10:G11" si="1">ROUND((1/C10)*F10,7)</f>
        <v>2.5287000000000002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6321.75</v>
      </c>
      <c r="G11" s="349">
        <f t="shared" si="1"/>
        <v>3.5120833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6321.75</v>
      </c>
      <c r="G12" s="349">
        <f>ROUND((1/C12)*F12,7)</f>
        <v>4.2145000000000001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6321.75</v>
      </c>
      <c r="G14" s="349">
        <f>ROUND((1/C14)*F14,7)</f>
        <v>21.072500000000002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7938.83</v>
      </c>
      <c r="G15" s="349">
        <f>ROUND((1/C15)*F15,7)</f>
        <v>26.4627667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ARF/Barueri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6321.75</v>
      </c>
      <c r="G19" s="362">
        <f>ROUND((1/C19)*F19,7)</f>
        <v>2.3413889000000001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6321.75</v>
      </c>
      <c r="G20" s="362">
        <f t="shared" ref="G20:G22" si="2">ROUND((1/C20)*F20,7)</f>
        <v>0.7024167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6321.75</v>
      </c>
      <c r="G21" s="362">
        <f t="shared" si="2"/>
        <v>2.3413889000000001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6321.75</v>
      </c>
      <c r="G22" s="362">
        <f t="shared" si="2"/>
        <v>2.3413889000000001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6321.75</v>
      </c>
      <c r="G23" s="362">
        <f>ROUND((1/C23)*F23,7)</f>
        <v>2.3413889000000001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6321.75</v>
      </c>
      <c r="G24" s="362">
        <f>ROUND((1/C24)*F24,7)</f>
        <v>6.3217499999999996E-2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ARF/Barueri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6746.38</v>
      </c>
      <c r="G29" s="379">
        <f>ROUND(F29*E29,7)</f>
        <v>1.5051174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ARF/Barueri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8233.93</v>
      </c>
      <c r="G34" s="362">
        <f>F34*E34</f>
        <v>0.36311631300000002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ARF/Barueri</v>
      </c>
      <c r="B39" s="398" t="s">
        <v>222</v>
      </c>
      <c r="C39" s="387" t="s">
        <v>225</v>
      </c>
      <c r="D39" s="399">
        <f t="shared" ref="D39:D44" si="4">G7</f>
        <v>5.2681250000000004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5.2681250000000004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14.048333299999999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2.5287000000000002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3.5120833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4.2145000000000001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21.072500000000002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26.4627667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2.3413889000000001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0.7024167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2.3413889000000001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2.3413889000000001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2.3413889000000001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6.3217499999999996E-2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1.5051174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0.36311631300000002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ARF/Barueri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4325.96</v>
      </c>
      <c r="F61" s="425">
        <f>IF('CALCULO SIMPLES'!B37 = "Posto",1,0)</f>
        <v>1</v>
      </c>
      <c r="G61" s="426">
        <f>ROUND(E61*F61,2)</f>
        <v>4325.96</v>
      </c>
    </row>
    <row r="62" spans="1:10" ht="31" customHeight="1">
      <c r="A62" s="420"/>
      <c r="B62" s="421" t="s">
        <v>226</v>
      </c>
      <c r="C62" s="422">
        <f>'Áreas a serem limpas'!B5</f>
        <v>412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80</v>
      </c>
      <c r="D76" s="423" t="s">
        <v>442</v>
      </c>
      <c r="E76" s="424">
        <f>'Limpador de vidros sem risco- D'!H140</f>
        <v>6746.38</v>
      </c>
      <c r="F76" s="425">
        <f>IF('CALCULO SIMPLES'!B37 = "Posto",'Áreas a serem limpas'!H29+'Áreas a serem limpas'!H30,0)</f>
        <v>3.568998784309789E-2</v>
      </c>
      <c r="G76" s="426">
        <f>ROUND(E76*F76,2)</f>
        <v>240.78</v>
      </c>
    </row>
    <row r="77" spans="1:7" ht="31" customHeight="1">
      <c r="A77" s="439"/>
      <c r="B77" s="438" t="s">
        <v>250</v>
      </c>
      <c r="C77" s="422">
        <f>'Áreas a serem limpas'!B30</f>
        <v>80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8233.93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582</v>
      </c>
      <c r="D80" s="449"/>
      <c r="E80" s="450"/>
      <c r="F80" s="451">
        <f>F61+F76+F78</f>
        <v>1.0356899878430978</v>
      </c>
      <c r="G80" s="452">
        <f>G61+G76+G78</f>
        <v>4566.74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4566.74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608.68958333333319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137.905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5313.3345833333324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127520.02999999997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23689-17B0-4CEE-A3D4-203E88B4F205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4B0E7A10-1CC8-405C-998D-C7FB255720DE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C8DCF3B-C41F-4DF1-BDC6-A4CA37089410}"/>
</file>

<file path=customXml/itemProps2.xml><?xml version="1.0" encoding="utf-8"?>
<ds:datastoreItem xmlns:ds="http://schemas.openxmlformats.org/officeDocument/2006/customXml" ds:itemID="{42D6D6CD-0A7F-4786-938C-CB51FFEF1757}"/>
</file>

<file path=customXml/itemProps3.xml><?xml version="1.0" encoding="utf-8"?>
<ds:datastoreItem xmlns:ds="http://schemas.openxmlformats.org/officeDocument/2006/customXml" ds:itemID="{7247AF9D-F896-4918-956C-ECEB941063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2025-11-24T11:50:32Z</dcterms:created>
  <dcterms:modified xsi:type="dcterms:W3CDTF">2025-11-24T11:50:32Z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